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35" windowWidth="22935" windowHeight="9480"/>
  </bookViews>
  <sheets>
    <sheet name="C__winGPS_TMP_CRADIONI_00000000" sheetId="1" r:id="rId1"/>
  </sheets>
  <calcPr calcId="124519"/>
</workbook>
</file>

<file path=xl/calcChain.xml><?xml version="1.0" encoding="utf-8"?>
<calcChain xmlns="http://schemas.openxmlformats.org/spreadsheetml/2006/main">
  <c r="D18" i="1"/>
  <c r="C18"/>
  <c r="D25"/>
  <c r="C25"/>
  <c r="E25"/>
  <c r="E20"/>
  <c r="E21"/>
  <c r="E22"/>
  <c r="E23"/>
  <c r="E24"/>
  <c r="E26"/>
  <c r="E27"/>
  <c r="E28"/>
  <c r="E30"/>
  <c r="E31"/>
  <c r="E33"/>
  <c r="E34"/>
  <c r="E35"/>
  <c r="E36"/>
  <c r="E37"/>
  <c r="E38"/>
  <c r="E39"/>
  <c r="E40"/>
  <c r="E41"/>
  <c r="E42"/>
  <c r="E46"/>
  <c r="E47"/>
  <c r="E48"/>
  <c r="E49"/>
  <c r="E50"/>
  <c r="E51"/>
  <c r="E52"/>
  <c r="E55"/>
  <c r="E56"/>
  <c r="E60"/>
  <c r="E61"/>
  <c r="E62"/>
  <c r="E63"/>
  <c r="E64"/>
  <c r="E65"/>
  <c r="E66"/>
  <c r="E67"/>
  <c r="E68"/>
  <c r="E69"/>
  <c r="E70"/>
  <c r="E71"/>
  <c r="E72"/>
  <c r="E73"/>
  <c r="E74"/>
  <c r="E75"/>
  <c r="E76"/>
  <c r="E77"/>
  <c r="E78"/>
  <c r="E79"/>
  <c r="E80"/>
  <c r="E81"/>
  <c r="E84"/>
  <c r="E85"/>
  <c r="E86"/>
  <c r="E87"/>
  <c r="E88"/>
  <c r="E89"/>
  <c r="E90"/>
  <c r="E91"/>
  <c r="E93"/>
  <c r="E94"/>
  <c r="E19"/>
  <c r="C9"/>
  <c r="D90"/>
  <c r="D89" s="1"/>
  <c r="C89"/>
  <c r="C93"/>
  <c r="C94"/>
  <c r="C90"/>
  <c r="C92"/>
  <c r="C91"/>
  <c r="C84"/>
  <c r="C87"/>
  <c r="C88"/>
  <c r="C85"/>
  <c r="C86"/>
  <c r="D79"/>
  <c r="C79"/>
  <c r="C82"/>
  <c r="C83"/>
  <c r="C81"/>
  <c r="D82"/>
  <c r="C56"/>
  <c r="C55"/>
  <c r="D56"/>
  <c r="D55" s="1"/>
  <c r="C78"/>
  <c r="C76"/>
  <c r="C72"/>
  <c r="C73"/>
  <c r="C74"/>
  <c r="C71"/>
  <c r="C67"/>
  <c r="C68"/>
  <c r="C69"/>
  <c r="C66"/>
  <c r="D65"/>
  <c r="C64"/>
  <c r="C62"/>
  <c r="C58"/>
  <c r="C59"/>
  <c r="C60"/>
  <c r="C57"/>
  <c r="C50"/>
  <c r="C52"/>
  <c r="C53"/>
  <c r="C54"/>
  <c r="C51"/>
  <c r="D50"/>
  <c r="D53"/>
  <c r="E9"/>
  <c r="E10"/>
  <c r="E11"/>
  <c r="E12"/>
  <c r="E13"/>
  <c r="E14"/>
  <c r="E15"/>
  <c r="E16"/>
  <c r="C42"/>
  <c r="C46"/>
  <c r="C48"/>
  <c r="C47"/>
  <c r="C43"/>
  <c r="C45"/>
  <c r="C44"/>
  <c r="D42"/>
  <c r="D43"/>
  <c r="C41"/>
  <c r="D40"/>
  <c r="C39"/>
  <c r="C37"/>
  <c r="C35"/>
  <c r="C33"/>
  <c r="C32"/>
  <c r="C27"/>
  <c r="C28"/>
  <c r="C29"/>
  <c r="C30"/>
  <c r="C26"/>
  <c r="C24"/>
  <c r="C19"/>
  <c r="C21"/>
  <c r="C22"/>
  <c r="C20"/>
  <c r="B9"/>
  <c r="D93"/>
  <c r="D87"/>
  <c r="D85"/>
  <c r="D84" s="1"/>
  <c r="D80"/>
  <c r="D77"/>
  <c r="D75"/>
  <c r="D72"/>
  <c r="D70"/>
  <c r="D63"/>
  <c r="D61"/>
  <c r="D51"/>
  <c r="D46"/>
  <c r="D38"/>
  <c r="D36"/>
  <c r="D34"/>
  <c r="D31"/>
  <c r="D23"/>
  <c r="D19"/>
  <c r="D9"/>
  <c r="B8"/>
  <c r="B77"/>
  <c r="B75"/>
  <c r="B72"/>
  <c r="B70"/>
  <c r="B65"/>
  <c r="B63"/>
  <c r="B61"/>
  <c r="B56"/>
  <c r="B89"/>
  <c r="B93"/>
  <c r="B90"/>
  <c r="B84"/>
  <c r="B87"/>
  <c r="B85"/>
  <c r="B79"/>
  <c r="B80"/>
  <c r="B50"/>
  <c r="B51"/>
  <c r="B17"/>
  <c r="B42"/>
  <c r="B46"/>
  <c r="B38"/>
  <c r="B36"/>
  <c r="B34"/>
  <c r="B31"/>
  <c r="B25"/>
  <c r="B23"/>
  <c r="B19"/>
  <c r="E18" l="1"/>
  <c r="D49"/>
  <c r="B55"/>
  <c r="B49" s="1"/>
  <c r="B18"/>
  <c r="D17" l="1"/>
  <c r="D8" l="1"/>
  <c r="E17"/>
  <c r="C11"/>
  <c r="C12"/>
  <c r="C13"/>
  <c r="C14"/>
  <c r="C15"/>
  <c r="C16"/>
  <c r="C10"/>
  <c r="B7"/>
  <c r="C63"/>
  <c r="C75"/>
  <c r="C31"/>
  <c r="C23"/>
  <c r="C38"/>
  <c r="E8" l="1"/>
  <c r="D7"/>
  <c r="E7" s="1"/>
  <c r="C80"/>
  <c r="C77"/>
  <c r="C70"/>
  <c r="C65"/>
  <c r="C61"/>
  <c r="C40"/>
  <c r="C36"/>
  <c r="C34"/>
  <c r="C17" s="1"/>
  <c r="C8" s="1"/>
  <c r="C49" l="1"/>
  <c r="C7" l="1"/>
</calcChain>
</file>

<file path=xl/sharedStrings.xml><?xml version="1.0" encoding="utf-8"?>
<sst xmlns="http://schemas.openxmlformats.org/spreadsheetml/2006/main" count="99" uniqueCount="51">
  <si>
    <t>Povećanje / smanjenje (2.)</t>
  </si>
  <si>
    <t>Indeks (4.)</t>
  </si>
  <si>
    <t>SVEUKUPNO RASHODI I IZDACI</t>
  </si>
  <si>
    <t>Razdjel: 4 UPRAVNI ODJEL ZA ZDRAVSTVO</t>
  </si>
  <si>
    <t>Glava: 4-7 THALASSOTHERAPIA SPECIJALNA BOLNICA ZA MEDICINSKU REHABILITACIJU BOLESTI SRCA, PLUĆA I REUMATIZMA</t>
  </si>
  <si>
    <t>Izvor: 1 OPĆI PRIHODI I PRIMICI</t>
  </si>
  <si>
    <t>Izvor: 3 VLASTITI PRIHODI</t>
  </si>
  <si>
    <t>Izvor: 4 PRIHODI ZA POSEBNE NAMJENE</t>
  </si>
  <si>
    <t>Izvor: 5 POMOĆI</t>
  </si>
  <si>
    <t>Izvor: 6 DONACIJE</t>
  </si>
  <si>
    <t>Izvor: 7 PRIHODI OD PRODAJE ILI ZAMJENE NEFINANCIJSKE IMOVINE I NAKNADE S NASLOVA OSIGURANJA</t>
  </si>
  <si>
    <t>Izvor: 8 NAMJENSKI PRIMICI</t>
  </si>
  <si>
    <t>Program: 4209 Zdravstvena zaštita</t>
  </si>
  <si>
    <t>A 420916 Administracija i upravljanje</t>
  </si>
  <si>
    <t>Izvor: 321 Vlastiti prihodi - proračunski korisnici</t>
  </si>
  <si>
    <t>31 Rashodi za zaposlene</t>
  </si>
  <si>
    <t>32 Materijalni rashodi</t>
  </si>
  <si>
    <t>34 Financijski rashodi</t>
  </si>
  <si>
    <t>Izvor: 431 Prihodi za posebne namjene - proračunski korisnici</t>
  </si>
  <si>
    <t>38 Rashodi za donacije, kazne, naknade šteta i kapitalne pomoći</t>
  </si>
  <si>
    <t>Izvor: 483 Prenesena sredstva - namjenski prihodi - proračunski korisnici</t>
  </si>
  <si>
    <t>Izvor: 521 Pomoći - proračunski korisnici</t>
  </si>
  <si>
    <t>Izvor: 621 Donacije - proračunski korisnici</t>
  </si>
  <si>
    <t>Izvor: 731 Prihodi od prodaje ili zamjene nefin. imov. i naknade štete s naslova osiguranja - prorač. korisnici</t>
  </si>
  <si>
    <t>A 420917 Specijalizacije doktora medicine</t>
  </si>
  <si>
    <t>Program: 4210 Unaprjeđenje zdravstvene zaštite</t>
  </si>
  <si>
    <t>A 421015 Programi edukacije, prevencije i promocije zdravlja</t>
  </si>
  <si>
    <t>Izvor: 111 Porezni i ostali prihodi</t>
  </si>
  <si>
    <t>K 421016 Ulaganje i opremanje objekata</t>
  </si>
  <si>
    <t>45 Rashodi za dodatna ulaganja na nefinancijskoj imovini</t>
  </si>
  <si>
    <t>Izvor: 181 Prenesena sredstva - opći prihodi i primici</t>
  </si>
  <si>
    <t>41 Rashodi za nabavu neproizvedene dugotrajne imovine</t>
  </si>
  <si>
    <t>42 Rashodi za nabavu proizvedene dugotrajne imovine</t>
  </si>
  <si>
    <t>Izvor: 445 Prihodi za decentralizirane funkcije - zdravstvene ustanove</t>
  </si>
  <si>
    <t>K 421017 Zanavljanje voznog parka</t>
  </si>
  <si>
    <t>K 421034 Nadogradnja objekta TWC-a radi proširenja bolničkih kapaciteta</t>
  </si>
  <si>
    <t>Izvor: 831 Namjenski primici-proračunski korisnici</t>
  </si>
  <si>
    <t>A 421035 Otplate kredita</t>
  </si>
  <si>
    <t>54 Izdaci za otplatu glavnice primljenih kredita i zajmova</t>
  </si>
  <si>
    <t>Oznaka - naziv</t>
  </si>
  <si>
    <t>Plan 2025. (1.)</t>
  </si>
  <si>
    <t>Novi plan 2025. (3.)</t>
  </si>
  <si>
    <t>RASHODI I IZDACI ISKAZANI PO IZVORIMA FINANCIRANJA I EKONOMSKOJ KLASIFIKACIJI, RASPOREĐENI U PROGRAME</t>
  </si>
  <si>
    <t>4 UPRAVNI ODJEL ZA ZDRAVSTVO</t>
  </si>
  <si>
    <t>43513 THALASSOTHERAPIA OPATIJA - SPECIJALNA BOLNICA ZA MEDICINSKU REHABILITACIJU BOLESTI SRCA, PLUĆA I REUMATIZMA</t>
  </si>
  <si>
    <t>PREDSJEDNIK UPRAVNOG VIJEĆA</t>
  </si>
  <si>
    <t>Ivan Vidaković, mag.iur.</t>
  </si>
  <si>
    <t>Izvor: 383 Prenesena sredstva - vlastiti prihodi - proračunski korisnici</t>
  </si>
  <si>
    <t>Izvor: 682 Prenesena sredstva - donacije - proračunski korisnici</t>
  </si>
  <si>
    <t>II. POSEBNI DIO - 2. IZMJENE I DOPUNE FINANCIJSKOG PLANA ZA 2025. GODINU</t>
  </si>
  <si>
    <t>37 Naknade građanima i kućanstvima na temelju osiguranja i druge naknade</t>
  </si>
</sst>
</file>

<file path=xl/styles.xml><?xml version="1.0" encoding="utf-8"?>
<styleSheet xmlns="http://schemas.openxmlformats.org/spreadsheetml/2006/main"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Verdana"/>
      <family val="2"/>
    </font>
    <font>
      <sz val="9"/>
      <color rgb="FF000000"/>
      <name val="Verdana"/>
      <family val="2"/>
    </font>
    <font>
      <b/>
      <sz val="10"/>
      <color rgb="FF000000"/>
      <name val="Verdana"/>
      <family val="2"/>
    </font>
    <font>
      <sz val="10"/>
      <color rgb="FF000000"/>
      <name val="Arial"/>
      <family val="2"/>
    </font>
    <font>
      <sz val="7.5"/>
      <color rgb="FF000000"/>
      <name val="Arial"/>
      <family val="2"/>
    </font>
    <font>
      <b/>
      <sz val="10"/>
      <color theme="1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rgb="FFADD8E6"/>
        <bgColor indexed="64"/>
      </patternFill>
    </fill>
    <fill>
      <patternFill patternType="solid">
        <fgColor rgb="FF92D050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3">
    <xf numFmtId="0" fontId="0" fillId="0" borderId="0" xfId="0"/>
    <xf numFmtId="0" fontId="18" fillId="0" borderId="0" xfId="0" applyFont="1" applyAlignment="1">
      <alignment horizontal="left" indent="1"/>
    </xf>
    <xf numFmtId="0" fontId="19" fillId="0" borderId="0" xfId="0" applyFont="1" applyAlignment="1">
      <alignment horizontal="left" indent="1"/>
    </xf>
    <xf numFmtId="0" fontId="19" fillId="33" borderId="0" xfId="0" applyFont="1" applyFill="1" applyAlignment="1">
      <alignment horizontal="left" indent="1"/>
    </xf>
    <xf numFmtId="0" fontId="19" fillId="34" borderId="0" xfId="0" applyFont="1" applyFill="1" applyAlignment="1">
      <alignment horizontal="left" indent="1"/>
    </xf>
    <xf numFmtId="0" fontId="19" fillId="0" borderId="0" xfId="0" applyFont="1" applyFill="1" applyAlignment="1">
      <alignment horizontal="left" indent="1"/>
    </xf>
    <xf numFmtId="0" fontId="18" fillId="0" borderId="0" xfId="0" applyFont="1" applyFill="1" applyAlignment="1">
      <alignment horizontal="left" indent="1"/>
    </xf>
    <xf numFmtId="4" fontId="21" fillId="33" borderId="10" xfId="0" applyNumberFormat="1" applyFont="1" applyFill="1" applyBorder="1" applyAlignment="1">
      <alignment horizontal="right" wrapText="1" indent="1"/>
    </xf>
    <xf numFmtId="4" fontId="21" fillId="34" borderId="10" xfId="0" applyNumberFormat="1" applyFont="1" applyFill="1" applyBorder="1" applyAlignment="1">
      <alignment horizontal="right" wrapText="1" indent="1"/>
    </xf>
    <xf numFmtId="0" fontId="23" fillId="0" borderId="0" xfId="0" applyFont="1" applyAlignment="1">
      <alignment horizontal="left" indent="1"/>
    </xf>
    <xf numFmtId="4" fontId="21" fillId="35" borderId="10" xfId="0" applyNumberFormat="1" applyFont="1" applyFill="1" applyBorder="1" applyAlignment="1">
      <alignment horizontal="right" wrapText="1" indent="1"/>
    </xf>
    <xf numFmtId="4" fontId="19" fillId="0" borderId="0" xfId="0" applyNumberFormat="1" applyFont="1" applyFill="1" applyAlignment="1">
      <alignment horizontal="left" indent="1"/>
    </xf>
    <xf numFmtId="2" fontId="21" fillId="33" borderId="12" xfId="0" applyNumberFormat="1" applyFont="1" applyFill="1" applyBorder="1" applyAlignment="1">
      <alignment horizontal="right" wrapText="1" indent="1"/>
    </xf>
    <xf numFmtId="0" fontId="21" fillId="33" borderId="11" xfId="0" applyFont="1" applyFill="1" applyBorder="1" applyAlignment="1">
      <alignment horizontal="left" wrapText="1" indent="1"/>
    </xf>
    <xf numFmtId="0" fontId="21" fillId="33" borderId="11" xfId="0" applyFont="1" applyFill="1" applyBorder="1" applyAlignment="1">
      <alignment horizontal="left" wrapText="1" indent="3"/>
    </xf>
    <xf numFmtId="0" fontId="21" fillId="35" borderId="11" xfId="0" applyFont="1" applyFill="1" applyBorder="1" applyAlignment="1">
      <alignment horizontal="left" wrapText="1" indent="1"/>
    </xf>
    <xf numFmtId="0" fontId="21" fillId="34" borderId="11" xfId="0" applyFont="1" applyFill="1" applyBorder="1" applyAlignment="1">
      <alignment horizontal="left" wrapText="1" indent="1"/>
    </xf>
    <xf numFmtId="0" fontId="21" fillId="33" borderId="11" xfId="0" applyFont="1" applyFill="1" applyBorder="1" applyAlignment="1">
      <alignment horizontal="left" wrapText="1" indent="4"/>
    </xf>
    <xf numFmtId="0" fontId="21" fillId="33" borderId="13" xfId="0" applyFont="1" applyFill="1" applyBorder="1" applyAlignment="1">
      <alignment horizontal="left" wrapText="1" indent="4"/>
    </xf>
    <xf numFmtId="4" fontId="21" fillId="33" borderId="14" xfId="0" applyNumberFormat="1" applyFont="1" applyFill="1" applyBorder="1" applyAlignment="1">
      <alignment horizontal="right" wrapText="1" indent="1"/>
    </xf>
    <xf numFmtId="2" fontId="21" fillId="33" borderId="15" xfId="0" applyNumberFormat="1" applyFont="1" applyFill="1" applyBorder="1" applyAlignment="1">
      <alignment horizontal="right" wrapText="1" indent="1"/>
    </xf>
    <xf numFmtId="2" fontId="21" fillId="35" borderId="12" xfId="0" applyNumberFormat="1" applyFont="1" applyFill="1" applyBorder="1" applyAlignment="1">
      <alignment horizontal="right" wrapText="1" indent="1"/>
    </xf>
    <xf numFmtId="2" fontId="21" fillId="34" borderId="12" xfId="0" applyNumberFormat="1" applyFont="1" applyFill="1" applyBorder="1" applyAlignment="1">
      <alignment horizontal="right" wrapText="1" indent="1"/>
    </xf>
    <xf numFmtId="4" fontId="21" fillId="0" borderId="10" xfId="0" applyNumberFormat="1" applyFont="1" applyFill="1" applyBorder="1" applyAlignment="1">
      <alignment horizontal="right" wrapText="1" indent="1"/>
    </xf>
    <xf numFmtId="0" fontId="21" fillId="33" borderId="17" xfId="0" applyFont="1" applyFill="1" applyBorder="1" applyAlignment="1">
      <alignment horizontal="left" wrapText="1" indent="3"/>
    </xf>
    <xf numFmtId="0" fontId="21" fillId="33" borderId="16" xfId="0" applyFont="1" applyFill="1" applyBorder="1" applyAlignment="1">
      <alignment horizontal="left" wrapText="1" indent="4"/>
    </xf>
    <xf numFmtId="0" fontId="20" fillId="0" borderId="18" xfId="0" applyFont="1" applyBorder="1" applyAlignment="1">
      <alignment horizontal="center" vertical="center" wrapText="1" indent="1"/>
    </xf>
    <xf numFmtId="0" fontId="20" fillId="0" borderId="19" xfId="0" applyFont="1" applyBorder="1" applyAlignment="1">
      <alignment horizontal="center" vertical="center" wrapText="1" indent="1"/>
    </xf>
    <xf numFmtId="0" fontId="20" fillId="0" borderId="20" xfId="0" applyFont="1" applyBorder="1" applyAlignment="1">
      <alignment horizontal="center" vertical="center" wrapText="1" indent="1"/>
    </xf>
    <xf numFmtId="0" fontId="22" fillId="33" borderId="21" xfId="0" applyFont="1" applyFill="1" applyBorder="1" applyAlignment="1">
      <alignment horizontal="left" wrapText="1" indent="1"/>
    </xf>
    <xf numFmtId="4" fontId="21" fillId="33" borderId="22" xfId="0" applyNumberFormat="1" applyFont="1" applyFill="1" applyBorder="1" applyAlignment="1">
      <alignment horizontal="right" wrapText="1" indent="1"/>
    </xf>
    <xf numFmtId="4" fontId="21" fillId="0" borderId="22" xfId="0" applyNumberFormat="1" applyFont="1" applyFill="1" applyBorder="1" applyAlignment="1">
      <alignment horizontal="right" wrapText="1" indent="1"/>
    </xf>
    <xf numFmtId="2" fontId="21" fillId="33" borderId="23" xfId="0" applyNumberFormat="1" applyFont="1" applyFill="1" applyBorder="1" applyAlignment="1">
      <alignment horizontal="right" wrapText="1" indent="1"/>
    </xf>
  </cellXfs>
  <cellStyles count="42">
    <cellStyle name="20% - Isticanje1" xfId="19" builtinId="30" customBuiltin="1"/>
    <cellStyle name="20% - Isticanje2" xfId="23" builtinId="34" customBuiltin="1"/>
    <cellStyle name="20% - Isticanje3" xfId="27" builtinId="38" customBuiltin="1"/>
    <cellStyle name="20% - Isticanje4" xfId="31" builtinId="42" customBuiltin="1"/>
    <cellStyle name="20% - Isticanje5" xfId="35" builtinId="46" customBuiltin="1"/>
    <cellStyle name="20% - Isticanje6" xfId="39" builtinId="50" customBuiltin="1"/>
    <cellStyle name="40% - Isticanje2" xfId="24" builtinId="35" customBuiltin="1"/>
    <cellStyle name="40% - Isticanje3" xfId="28" builtinId="39" customBuiltin="1"/>
    <cellStyle name="40% - Isticanje4" xfId="32" builtinId="43" customBuiltin="1"/>
    <cellStyle name="40% - Isticanje5" xfId="36" builtinId="47" customBuiltin="1"/>
    <cellStyle name="40% - Isticanje6" xfId="40" builtinId="51" customBuiltin="1"/>
    <cellStyle name="40% - Naglasak1" xfId="20" builtinId="31" customBuiltin="1"/>
    <cellStyle name="60% - Isticanje1" xfId="21" builtinId="32" customBuiltin="1"/>
    <cellStyle name="60% - Isticanje2" xfId="25" builtinId="36" customBuiltin="1"/>
    <cellStyle name="60% - Isticanje3" xfId="29" builtinId="40" customBuiltin="1"/>
    <cellStyle name="60% - Isticanje4" xfId="33" builtinId="44" customBuiltin="1"/>
    <cellStyle name="60% - Isticanje5" xfId="37" builtinId="48" customBuiltin="1"/>
    <cellStyle name="60% - Isticanje6" xfId="41" builtinId="52" customBuiltin="1"/>
    <cellStyle name="Bilješka" xfId="15" builtinId="10" customBuiltin="1"/>
    <cellStyle name="Dobro" xfId="6" builtinId="26" customBuiltin="1"/>
    <cellStyle name="Isticanje1" xfId="18" builtinId="29" customBuiltin="1"/>
    <cellStyle name="Isticanje2" xfId="22" builtinId="33" customBuiltin="1"/>
    <cellStyle name="Isticanje3" xfId="26" builtinId="37" customBuiltin="1"/>
    <cellStyle name="Isticanje4" xfId="30" builtinId="41" customBuiltin="1"/>
    <cellStyle name="Isticanje5" xfId="34" builtinId="45" customBuiltin="1"/>
    <cellStyle name="Isticanje6" xfId="38" builtinId="49" customBuiltin="1"/>
    <cellStyle name="Izlaz" xfId="10" builtinId="21" customBuiltin="1"/>
    <cellStyle name="Izračun" xfId="11" builtinId="22" customBuiltin="1"/>
    <cellStyle name="Loše" xfId="7" builtinId="27" customBuiltin="1"/>
    <cellStyle name="Naslov" xfId="1" builtinId="15" customBuiltin="1"/>
    <cellStyle name="Naslov 1" xfId="2" builtinId="16" customBuiltin="1"/>
    <cellStyle name="Naslov 2" xfId="3" builtinId="17" customBuiltin="1"/>
    <cellStyle name="Naslov 3" xfId="4" builtinId="18" customBuiltin="1"/>
    <cellStyle name="Naslov 4" xfId="5" builtinId="19" customBuiltin="1"/>
    <cellStyle name="Neutralno" xfId="8" builtinId="28" customBuiltin="1"/>
    <cellStyle name="Obično" xfId="0" builtinId="0"/>
    <cellStyle name="Povezana ćelija" xfId="12" builtinId="24" customBuiltin="1"/>
    <cellStyle name="Provjera ćelije" xfId="13" builtinId="23" customBuiltin="1"/>
    <cellStyle name="Tekst objašnjenja" xfId="16" builtinId="53" customBuiltin="1"/>
    <cellStyle name="Tekst upozorenja" xfId="14" builtinId="11" customBuiltin="1"/>
    <cellStyle name="Ukupni zbroj" xfId="17" builtinId="25" customBuiltin="1"/>
    <cellStyle name="Unos" xfId="9" builtinId="20" customBuiltin="1"/>
  </cellStyles>
  <dxfs count="0"/>
  <tableStyles count="0" defaultTableStyle="TableStyleMedium9" defaultPivotStyle="PivotStyleLight16"/>
  <colors>
    <mruColors>
      <color rgb="FFADD8E6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98"/>
  <sheetViews>
    <sheetView tabSelected="1" topLeftCell="A3" workbookViewId="0">
      <selection activeCell="I26" sqref="I26"/>
    </sheetView>
  </sheetViews>
  <sheetFormatPr defaultRowHeight="11.25"/>
  <cols>
    <col min="1" max="1" width="58.85546875" style="1" customWidth="1"/>
    <col min="2" max="2" width="17.42578125" style="1" customWidth="1"/>
    <col min="3" max="3" width="21" style="1" customWidth="1"/>
    <col min="4" max="4" width="18.42578125" style="1" customWidth="1"/>
    <col min="5" max="5" width="13.42578125" style="1" customWidth="1"/>
    <col min="6" max="6" width="9.140625" style="6"/>
    <col min="7" max="7" width="15.5703125" style="6" bestFit="1" customWidth="1"/>
    <col min="8" max="22" width="9.140625" style="6"/>
    <col min="23" max="16384" width="9.140625" style="1"/>
  </cols>
  <sheetData>
    <row r="1" spans="1:22" ht="12.75">
      <c r="A1" s="9" t="s">
        <v>49</v>
      </c>
      <c r="B1" s="9"/>
      <c r="C1" s="9"/>
      <c r="D1" s="9"/>
      <c r="E1" s="9"/>
    </row>
    <row r="2" spans="1:22" ht="12.75">
      <c r="A2" s="9" t="s">
        <v>42</v>
      </c>
      <c r="B2" s="9"/>
      <c r="C2" s="9"/>
      <c r="D2" s="9"/>
      <c r="E2" s="9"/>
    </row>
    <row r="3" spans="1:22" ht="12.75">
      <c r="A3" s="9" t="s">
        <v>43</v>
      </c>
      <c r="B3" s="9"/>
      <c r="C3" s="9"/>
      <c r="D3" s="9"/>
      <c r="E3" s="9"/>
    </row>
    <row r="4" spans="1:22" ht="12.75">
      <c r="A4" s="9" t="s">
        <v>44</v>
      </c>
      <c r="B4" s="9"/>
      <c r="C4" s="9"/>
      <c r="D4" s="9"/>
      <c r="E4" s="9"/>
    </row>
    <row r="5" spans="1:22" ht="13.5" thickBot="1">
      <c r="A5" s="9"/>
      <c r="B5" s="9"/>
      <c r="C5" s="9"/>
      <c r="D5" s="9"/>
      <c r="E5" s="9"/>
    </row>
    <row r="6" spans="1:22" s="2" customFormat="1" ht="35.25" customHeight="1" thickBot="1">
      <c r="A6" s="26" t="s">
        <v>39</v>
      </c>
      <c r="B6" s="27" t="s">
        <v>40</v>
      </c>
      <c r="C6" s="27" t="s">
        <v>0</v>
      </c>
      <c r="D6" s="27" t="s">
        <v>41</v>
      </c>
      <c r="E6" s="28" t="s">
        <v>1</v>
      </c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</row>
    <row r="7" spans="1:22" s="3" customFormat="1" ht="12.75">
      <c r="A7" s="29" t="s">
        <v>2</v>
      </c>
      <c r="B7" s="30">
        <f>B8</f>
        <v>21426180.840000004</v>
      </c>
      <c r="C7" s="30">
        <f>C8</f>
        <v>-437916.54000000074</v>
      </c>
      <c r="D7" s="31">
        <f>D8</f>
        <v>20988264.299999997</v>
      </c>
      <c r="E7" s="32">
        <f>D7/B7*100</f>
        <v>97.956161467738241</v>
      </c>
      <c r="F7" s="5"/>
      <c r="G7" s="11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</row>
    <row r="8" spans="1:22" s="3" customFormat="1" ht="12.75">
      <c r="A8" s="13" t="s">
        <v>3</v>
      </c>
      <c r="B8" s="7">
        <f>B17+B49</f>
        <v>21426180.840000004</v>
      </c>
      <c r="C8" s="7">
        <f>C17+C49</f>
        <v>-437916.54000000074</v>
      </c>
      <c r="D8" s="23">
        <f>D17+D49</f>
        <v>20988264.299999997</v>
      </c>
      <c r="E8" s="12">
        <f t="shared" ref="E8:E16" si="0">D8/B8*100</f>
        <v>97.956161467738241</v>
      </c>
      <c r="F8" s="5"/>
      <c r="G8" s="11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</row>
    <row r="9" spans="1:22" s="3" customFormat="1" ht="38.25">
      <c r="A9" s="13" t="s">
        <v>4</v>
      </c>
      <c r="B9" s="7">
        <f>B10+B11+B12+B13+B14+B15+B16</f>
        <v>21426180.84</v>
      </c>
      <c r="C9" s="7">
        <f>C10+C11+C12+C13+C14+C15+C16</f>
        <v>-437916.54000000004</v>
      </c>
      <c r="D9" s="7">
        <f>D10+D11+D12+D13+D14+D15+D16</f>
        <v>20988264.299999997</v>
      </c>
      <c r="E9" s="12">
        <f t="shared" si="0"/>
        <v>97.956161467738255</v>
      </c>
      <c r="F9" s="5"/>
      <c r="G9" s="11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</row>
    <row r="10" spans="1:22" s="3" customFormat="1" ht="12.75">
      <c r="A10" s="14" t="s">
        <v>5</v>
      </c>
      <c r="B10" s="7">
        <v>1655000</v>
      </c>
      <c r="C10" s="7">
        <f>D10-B10</f>
        <v>21083.459999999963</v>
      </c>
      <c r="D10" s="7">
        <v>1676083.46</v>
      </c>
      <c r="E10" s="12">
        <f t="shared" si="0"/>
        <v>101.27392507552871</v>
      </c>
      <c r="F10" s="5"/>
      <c r="G10" s="11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</row>
    <row r="11" spans="1:22" s="3" customFormat="1" ht="12.75">
      <c r="A11" s="14" t="s">
        <v>6</v>
      </c>
      <c r="B11" s="7">
        <v>3202467.08</v>
      </c>
      <c r="C11" s="7">
        <f t="shared" ref="C11:C16" si="1">D11-B11</f>
        <v>-519000</v>
      </c>
      <c r="D11" s="7">
        <v>2683467.08</v>
      </c>
      <c r="E11" s="12">
        <f t="shared" si="0"/>
        <v>83.7937444153212</v>
      </c>
      <c r="F11" s="5"/>
      <c r="G11" s="11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</row>
    <row r="12" spans="1:22" s="3" customFormat="1" ht="12.75">
      <c r="A12" s="14" t="s">
        <v>7</v>
      </c>
      <c r="B12" s="7">
        <v>15380319.77</v>
      </c>
      <c r="C12" s="7">
        <f t="shared" si="1"/>
        <v>0</v>
      </c>
      <c r="D12" s="7">
        <v>15380319.77</v>
      </c>
      <c r="E12" s="12">
        <f t="shared" si="0"/>
        <v>100</v>
      </c>
      <c r="F12" s="5"/>
      <c r="G12" s="11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</row>
    <row r="13" spans="1:22" s="3" customFormat="1" ht="12.75">
      <c r="A13" s="14" t="s">
        <v>8</v>
      </c>
      <c r="B13" s="7">
        <v>97000</v>
      </c>
      <c r="C13" s="7">
        <f t="shared" si="1"/>
        <v>60000</v>
      </c>
      <c r="D13" s="7">
        <v>157000</v>
      </c>
      <c r="E13" s="12">
        <f t="shared" si="0"/>
        <v>161.85567010309279</v>
      </c>
      <c r="F13" s="5"/>
      <c r="G13" s="11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</row>
    <row r="14" spans="1:22" s="3" customFormat="1" ht="12.75">
      <c r="A14" s="14" t="s">
        <v>9</v>
      </c>
      <c r="B14" s="7">
        <v>31293.99</v>
      </c>
      <c r="C14" s="7">
        <f t="shared" si="1"/>
        <v>0</v>
      </c>
      <c r="D14" s="7">
        <v>31293.99</v>
      </c>
      <c r="E14" s="12">
        <f t="shared" si="0"/>
        <v>100</v>
      </c>
      <c r="F14" s="5"/>
      <c r="G14" s="11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</row>
    <row r="15" spans="1:22" s="3" customFormat="1" ht="38.25">
      <c r="A15" s="14" t="s">
        <v>10</v>
      </c>
      <c r="B15" s="7">
        <v>60100</v>
      </c>
      <c r="C15" s="7">
        <f t="shared" si="1"/>
        <v>0</v>
      </c>
      <c r="D15" s="7">
        <v>60100</v>
      </c>
      <c r="E15" s="12">
        <f t="shared" si="0"/>
        <v>100</v>
      </c>
      <c r="F15" s="5"/>
      <c r="G15" s="11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</row>
    <row r="16" spans="1:22" s="3" customFormat="1" ht="12.75">
      <c r="A16" s="14" t="s">
        <v>11</v>
      </c>
      <c r="B16" s="7">
        <v>1000000</v>
      </c>
      <c r="C16" s="7">
        <f t="shared" si="1"/>
        <v>0</v>
      </c>
      <c r="D16" s="7">
        <v>1000000</v>
      </c>
      <c r="E16" s="12">
        <f t="shared" si="0"/>
        <v>100</v>
      </c>
      <c r="F16" s="5"/>
      <c r="G16" s="11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</row>
    <row r="17" spans="1:22" s="3" customFormat="1" ht="12.75">
      <c r="A17" s="15" t="s">
        <v>12</v>
      </c>
      <c r="B17" s="10">
        <f>B18+B42</f>
        <v>16795472.720000003</v>
      </c>
      <c r="C17" s="10">
        <f>C18+C42</f>
        <v>655798.61999999918</v>
      </c>
      <c r="D17" s="10">
        <f>D18+D42</f>
        <v>17451271.339999996</v>
      </c>
      <c r="E17" s="21">
        <f>D17/B17*100</f>
        <v>103.90461543377145</v>
      </c>
      <c r="F17" s="5"/>
      <c r="G17" s="11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</row>
    <row r="18" spans="1:22" s="4" customFormat="1" ht="12.75">
      <c r="A18" s="16" t="s">
        <v>13</v>
      </c>
      <c r="B18" s="8">
        <f>B19+B23+B25+B31+B34+B36+B38+B40</f>
        <v>16480472.720000003</v>
      </c>
      <c r="C18" s="8">
        <f>C19+C25+C31+C34+C36+C40+C23+C38</f>
        <v>570798.61999999918</v>
      </c>
      <c r="D18" s="8">
        <f>D19+D23+D25+D31+D34+D36+D38+D40</f>
        <v>17051271.339999996</v>
      </c>
      <c r="E18" s="22">
        <f>D18/B18*100</f>
        <v>103.4634845110195</v>
      </c>
      <c r="F18" s="5"/>
      <c r="G18" s="11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</row>
    <row r="19" spans="1:22" s="3" customFormat="1" ht="12.75">
      <c r="A19" s="14" t="s">
        <v>14</v>
      </c>
      <c r="B19" s="7">
        <f>B20+B21+B22</f>
        <v>2529400</v>
      </c>
      <c r="C19" s="7">
        <f>C20+C21+C22</f>
        <v>-33221</v>
      </c>
      <c r="D19" s="7">
        <f>D20+D21+D22</f>
        <v>2496179</v>
      </c>
      <c r="E19" s="12">
        <f>D19/B19*100</f>
        <v>98.686605519095437</v>
      </c>
      <c r="F19" s="5"/>
      <c r="G19" s="11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</row>
    <row r="20" spans="1:22" s="3" customFormat="1" ht="12.75">
      <c r="A20" s="17" t="s">
        <v>15</v>
      </c>
      <c r="B20" s="7">
        <v>2015500</v>
      </c>
      <c r="C20" s="7">
        <f>D20-B20</f>
        <v>-20321</v>
      </c>
      <c r="D20" s="7">
        <v>1995179</v>
      </c>
      <c r="E20" s="12">
        <f t="shared" ref="E20:E81" si="2">D20/B20*100</f>
        <v>98.991763830315065</v>
      </c>
      <c r="F20" s="5"/>
      <c r="G20" s="11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</row>
    <row r="21" spans="1:22" s="3" customFormat="1" ht="12.75">
      <c r="A21" s="17" t="s">
        <v>16</v>
      </c>
      <c r="B21" s="7">
        <v>506300</v>
      </c>
      <c r="C21" s="7">
        <f t="shared" ref="C21:C22" si="3">D21-B21</f>
        <v>-13000</v>
      </c>
      <c r="D21" s="7">
        <v>493300</v>
      </c>
      <c r="E21" s="12">
        <f t="shared" si="2"/>
        <v>97.432352360260708</v>
      </c>
      <c r="F21" s="5"/>
      <c r="G21" s="11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</row>
    <row r="22" spans="1:22" s="3" customFormat="1" ht="12.75">
      <c r="A22" s="17" t="s">
        <v>17</v>
      </c>
      <c r="B22" s="7">
        <v>7600</v>
      </c>
      <c r="C22" s="7">
        <f t="shared" si="3"/>
        <v>100</v>
      </c>
      <c r="D22" s="7">
        <v>7700</v>
      </c>
      <c r="E22" s="12">
        <f t="shared" si="2"/>
        <v>101.31578947368421</v>
      </c>
      <c r="F22" s="5"/>
      <c r="G22" s="11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</row>
    <row r="23" spans="1:22" s="3" customFormat="1" ht="25.5">
      <c r="A23" s="14" t="s">
        <v>47</v>
      </c>
      <c r="B23" s="7">
        <f>B24</f>
        <v>89467.08</v>
      </c>
      <c r="C23" s="7">
        <f>C24</f>
        <v>0</v>
      </c>
      <c r="D23" s="7">
        <f>D24</f>
        <v>89467.08</v>
      </c>
      <c r="E23" s="12">
        <f t="shared" si="2"/>
        <v>100</v>
      </c>
      <c r="F23" s="5"/>
      <c r="G23" s="11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</row>
    <row r="24" spans="1:22" s="3" customFormat="1" ht="12.75">
      <c r="A24" s="17" t="s">
        <v>16</v>
      </c>
      <c r="B24" s="7">
        <v>89467.08</v>
      </c>
      <c r="C24" s="7">
        <f>D24-B24</f>
        <v>0</v>
      </c>
      <c r="D24" s="7">
        <v>89467.08</v>
      </c>
      <c r="E24" s="12">
        <f t="shared" si="2"/>
        <v>100</v>
      </c>
      <c r="F24" s="5"/>
      <c r="G24" s="11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</row>
    <row r="25" spans="1:22" s="3" customFormat="1" ht="12.75">
      <c r="A25" s="14" t="s">
        <v>18</v>
      </c>
      <c r="B25" s="7">
        <f>B26+B27+B28+B30</f>
        <v>13617685.940000001</v>
      </c>
      <c r="C25" s="7">
        <f>C26+C27+C28+C29+C30</f>
        <v>302291.11999999918</v>
      </c>
      <c r="D25" s="23">
        <f>D26+D27+D28+D29+D30</f>
        <v>13919977.059999999</v>
      </c>
      <c r="E25" s="12">
        <f t="shared" si="2"/>
        <v>102.21984205930363</v>
      </c>
      <c r="F25" s="5"/>
      <c r="G25" s="11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</row>
    <row r="26" spans="1:22" s="3" customFormat="1" ht="12.75">
      <c r="A26" s="17" t="s">
        <v>15</v>
      </c>
      <c r="B26" s="7">
        <v>9248000</v>
      </c>
      <c r="C26" s="7">
        <f>D26-B26</f>
        <v>-122871.5</v>
      </c>
      <c r="D26" s="7">
        <v>9125128.5</v>
      </c>
      <c r="E26" s="12">
        <f t="shared" si="2"/>
        <v>98.671372188581316</v>
      </c>
      <c r="F26" s="5"/>
      <c r="G26" s="11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</row>
    <row r="27" spans="1:22" s="3" customFormat="1" ht="12.75">
      <c r="A27" s="17" t="s">
        <v>16</v>
      </c>
      <c r="B27" s="7">
        <v>4334185.9400000004</v>
      </c>
      <c r="C27" s="7">
        <f t="shared" ref="C27:C30" si="4">D27-B27</f>
        <v>422462.61999999918</v>
      </c>
      <c r="D27" s="7">
        <v>4756648.5599999996</v>
      </c>
      <c r="E27" s="12">
        <f t="shared" si="2"/>
        <v>109.74721956668058</v>
      </c>
      <c r="F27" s="5"/>
      <c r="G27" s="11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</row>
    <row r="28" spans="1:22" s="3" customFormat="1" ht="12.75">
      <c r="A28" s="17" t="s">
        <v>17</v>
      </c>
      <c r="B28" s="7">
        <v>33500</v>
      </c>
      <c r="C28" s="7">
        <f t="shared" si="4"/>
        <v>0</v>
      </c>
      <c r="D28" s="7">
        <v>33500</v>
      </c>
      <c r="E28" s="12">
        <f t="shared" si="2"/>
        <v>100</v>
      </c>
      <c r="F28" s="5"/>
      <c r="G28" s="11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</row>
    <row r="29" spans="1:22" s="3" customFormat="1" ht="25.5">
      <c r="A29" s="17" t="s">
        <v>50</v>
      </c>
      <c r="B29" s="7"/>
      <c r="C29" s="7">
        <f t="shared" si="4"/>
        <v>2700</v>
      </c>
      <c r="D29" s="7">
        <v>2700</v>
      </c>
      <c r="E29" s="12"/>
      <c r="F29" s="5"/>
      <c r="G29" s="11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</row>
    <row r="30" spans="1:22" s="3" customFormat="1" ht="25.5">
      <c r="A30" s="17" t="s">
        <v>19</v>
      </c>
      <c r="B30" s="7">
        <v>2000</v>
      </c>
      <c r="C30" s="7">
        <f t="shared" si="4"/>
        <v>0</v>
      </c>
      <c r="D30" s="7">
        <v>2000</v>
      </c>
      <c r="E30" s="12">
        <f t="shared" si="2"/>
        <v>100</v>
      </c>
      <c r="F30" s="5"/>
      <c r="G30" s="11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</row>
    <row r="31" spans="1:22" s="3" customFormat="1" ht="25.5">
      <c r="A31" s="14" t="s">
        <v>20</v>
      </c>
      <c r="B31" s="7">
        <f>B32+B33</f>
        <v>113525.71</v>
      </c>
      <c r="C31" s="7">
        <f>C32+C33</f>
        <v>253192.5</v>
      </c>
      <c r="D31" s="7">
        <f>D32+D33</f>
        <v>366718.21</v>
      </c>
      <c r="E31" s="12">
        <f t="shared" si="2"/>
        <v>323.02657257109428</v>
      </c>
      <c r="F31" s="5"/>
      <c r="G31" s="11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</row>
    <row r="32" spans="1:22" s="3" customFormat="1" ht="12.75">
      <c r="A32" s="17" t="s">
        <v>15</v>
      </c>
      <c r="B32" s="7">
        <v>0</v>
      </c>
      <c r="C32" s="7">
        <f>D32-B32</f>
        <v>253192.5</v>
      </c>
      <c r="D32" s="7">
        <v>253192.5</v>
      </c>
      <c r="E32" s="12"/>
      <c r="F32" s="5"/>
      <c r="G32" s="11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</row>
    <row r="33" spans="1:22" s="3" customFormat="1" ht="12.75">
      <c r="A33" s="17" t="s">
        <v>16</v>
      </c>
      <c r="B33" s="7">
        <v>113525.71</v>
      </c>
      <c r="C33" s="7">
        <f>D33-B33</f>
        <v>0</v>
      </c>
      <c r="D33" s="7">
        <v>113525.71</v>
      </c>
      <c r="E33" s="12">
        <f t="shared" si="2"/>
        <v>100</v>
      </c>
      <c r="F33" s="5"/>
      <c r="G33" s="11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</row>
    <row r="34" spans="1:22" s="3" customFormat="1" ht="12.75">
      <c r="A34" s="14" t="s">
        <v>21</v>
      </c>
      <c r="B34" s="7">
        <f>B35</f>
        <v>40000</v>
      </c>
      <c r="C34" s="7">
        <f>C35</f>
        <v>60000</v>
      </c>
      <c r="D34" s="7">
        <f>D35</f>
        <v>100000</v>
      </c>
      <c r="E34" s="12">
        <f t="shared" si="2"/>
        <v>250</v>
      </c>
      <c r="F34" s="5"/>
      <c r="G34" s="11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</row>
    <row r="35" spans="1:22" s="3" customFormat="1" ht="12.75">
      <c r="A35" s="17" t="s">
        <v>15</v>
      </c>
      <c r="B35" s="7">
        <v>40000</v>
      </c>
      <c r="C35" s="7">
        <f>D35-B35</f>
        <v>60000</v>
      </c>
      <c r="D35" s="7">
        <v>100000</v>
      </c>
      <c r="E35" s="12">
        <f t="shared" si="2"/>
        <v>250</v>
      </c>
      <c r="F35" s="5"/>
      <c r="G35" s="11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</row>
    <row r="36" spans="1:22" s="3" customFormat="1" ht="12.75">
      <c r="A36" s="14" t="s">
        <v>22</v>
      </c>
      <c r="B36" s="7">
        <f>B37</f>
        <v>29000</v>
      </c>
      <c r="C36" s="7">
        <f>C37</f>
        <v>0</v>
      </c>
      <c r="D36" s="7">
        <f>D37</f>
        <v>29000</v>
      </c>
      <c r="E36" s="12">
        <f t="shared" si="2"/>
        <v>100</v>
      </c>
      <c r="F36" s="5"/>
      <c r="G36" s="11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</row>
    <row r="37" spans="1:22" s="3" customFormat="1" ht="12.75">
      <c r="A37" s="17" t="s">
        <v>16</v>
      </c>
      <c r="B37" s="7">
        <v>29000</v>
      </c>
      <c r="C37" s="7">
        <f>D37-B37</f>
        <v>0</v>
      </c>
      <c r="D37" s="7">
        <v>29000</v>
      </c>
      <c r="E37" s="12">
        <f t="shared" si="2"/>
        <v>100</v>
      </c>
      <c r="F37" s="5"/>
      <c r="G37" s="11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</row>
    <row r="38" spans="1:22" s="3" customFormat="1" ht="12.75">
      <c r="A38" s="14" t="s">
        <v>48</v>
      </c>
      <c r="B38" s="7">
        <f>B39</f>
        <v>1293.99</v>
      </c>
      <c r="C38" s="7">
        <f>C39</f>
        <v>0</v>
      </c>
      <c r="D38" s="7">
        <f>D39</f>
        <v>1293.99</v>
      </c>
      <c r="E38" s="12">
        <f t="shared" si="2"/>
        <v>100</v>
      </c>
      <c r="F38" s="5"/>
      <c r="G38" s="11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</row>
    <row r="39" spans="1:22" s="3" customFormat="1" ht="12.75">
      <c r="A39" s="17" t="s">
        <v>16</v>
      </c>
      <c r="B39" s="7">
        <v>1293.99</v>
      </c>
      <c r="C39" s="7">
        <f>D39-B39</f>
        <v>0</v>
      </c>
      <c r="D39" s="7">
        <v>1293.99</v>
      </c>
      <c r="E39" s="12">
        <f t="shared" si="2"/>
        <v>100</v>
      </c>
      <c r="F39" s="5"/>
      <c r="G39" s="11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</row>
    <row r="40" spans="1:22" s="3" customFormat="1" ht="25.5">
      <c r="A40" s="14" t="s">
        <v>23</v>
      </c>
      <c r="B40" s="7">
        <v>60100</v>
      </c>
      <c r="C40" s="7">
        <f>C41</f>
        <v>-11464</v>
      </c>
      <c r="D40" s="7">
        <f>D41</f>
        <v>48636</v>
      </c>
      <c r="E40" s="12">
        <f t="shared" si="2"/>
        <v>80.925124792013321</v>
      </c>
      <c r="F40" s="5"/>
      <c r="G40" s="11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</row>
    <row r="41" spans="1:22" s="3" customFormat="1" ht="12.75">
      <c r="A41" s="17" t="s">
        <v>16</v>
      </c>
      <c r="B41" s="7">
        <v>60100</v>
      </c>
      <c r="C41" s="7">
        <f>D41-B41</f>
        <v>-11464</v>
      </c>
      <c r="D41" s="7">
        <v>48636</v>
      </c>
      <c r="E41" s="12">
        <f t="shared" si="2"/>
        <v>80.925124792013321</v>
      </c>
      <c r="F41" s="5"/>
      <c r="G41" s="11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</row>
    <row r="42" spans="1:22" s="4" customFormat="1" ht="12.75">
      <c r="A42" s="16" t="s">
        <v>24</v>
      </c>
      <c r="B42" s="8">
        <f>B46</f>
        <v>315000</v>
      </c>
      <c r="C42" s="8">
        <f>C43+C46</f>
        <v>85000</v>
      </c>
      <c r="D42" s="8">
        <f>D43+D46</f>
        <v>400000</v>
      </c>
      <c r="E42" s="22">
        <f t="shared" si="2"/>
        <v>126.98412698412697</v>
      </c>
      <c r="F42" s="5"/>
      <c r="G42" s="11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</row>
    <row r="43" spans="1:22" s="4" customFormat="1" ht="12.75">
      <c r="A43" s="14" t="s">
        <v>27</v>
      </c>
      <c r="B43" s="23"/>
      <c r="C43" s="23">
        <f>C44+C45</f>
        <v>340000</v>
      </c>
      <c r="D43" s="23">
        <f>D44+D45</f>
        <v>340000</v>
      </c>
      <c r="E43" s="12"/>
      <c r="F43" s="5"/>
      <c r="G43" s="11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</row>
    <row r="44" spans="1:22" s="4" customFormat="1" ht="12.75">
      <c r="A44" s="17" t="s">
        <v>15</v>
      </c>
      <c r="B44" s="23"/>
      <c r="C44" s="23">
        <f>D44-B44</f>
        <v>335000</v>
      </c>
      <c r="D44" s="23">
        <v>335000</v>
      </c>
      <c r="E44" s="12"/>
      <c r="F44" s="5"/>
      <c r="G44" s="11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</row>
    <row r="45" spans="1:22" s="4" customFormat="1" ht="12.75">
      <c r="A45" s="17" t="s">
        <v>16</v>
      </c>
      <c r="B45" s="23"/>
      <c r="C45" s="23">
        <f>D45-B45</f>
        <v>5000</v>
      </c>
      <c r="D45" s="23">
        <v>5000</v>
      </c>
      <c r="E45" s="12"/>
      <c r="F45" s="5"/>
      <c r="G45" s="11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</row>
    <row r="46" spans="1:22" s="3" customFormat="1" ht="12.75">
      <c r="A46" s="14" t="s">
        <v>18</v>
      </c>
      <c r="B46" s="7">
        <f>B47+B48</f>
        <v>315000</v>
      </c>
      <c r="C46" s="7">
        <f>C47+C48</f>
        <v>-255000</v>
      </c>
      <c r="D46" s="7">
        <f>D47+D48</f>
        <v>60000</v>
      </c>
      <c r="E46" s="12">
        <f t="shared" si="2"/>
        <v>19.047619047619047</v>
      </c>
      <c r="F46" s="5"/>
      <c r="G46" s="11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</row>
    <row r="47" spans="1:22" s="3" customFormat="1" ht="12.75">
      <c r="A47" s="17" t="s">
        <v>15</v>
      </c>
      <c r="B47" s="7">
        <v>311500</v>
      </c>
      <c r="C47" s="7">
        <f>D47-B47</f>
        <v>-256500</v>
      </c>
      <c r="D47" s="7">
        <v>55000</v>
      </c>
      <c r="E47" s="12">
        <f t="shared" si="2"/>
        <v>17.656500802568218</v>
      </c>
      <c r="F47" s="5"/>
      <c r="G47" s="11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</row>
    <row r="48" spans="1:22" s="3" customFormat="1" ht="12.75">
      <c r="A48" s="17" t="s">
        <v>16</v>
      </c>
      <c r="B48" s="7">
        <v>3500</v>
      </c>
      <c r="C48" s="7">
        <f>D48-B48</f>
        <v>1500</v>
      </c>
      <c r="D48" s="7">
        <v>5000</v>
      </c>
      <c r="E48" s="12">
        <f t="shared" si="2"/>
        <v>142.85714285714286</v>
      </c>
      <c r="F48" s="5"/>
      <c r="G48" s="11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</row>
    <row r="49" spans="1:22" s="3" customFormat="1" ht="12.75">
      <c r="A49" s="15" t="s">
        <v>25</v>
      </c>
      <c r="B49" s="10">
        <f>B50+B55+B79+B84+B89</f>
        <v>4630708.12</v>
      </c>
      <c r="C49" s="10">
        <f>C50+C55+C79+C84+C89</f>
        <v>-1093715.1599999999</v>
      </c>
      <c r="D49" s="10">
        <f>D50+D55+D79+D84+D89</f>
        <v>3536992.96</v>
      </c>
      <c r="E49" s="21">
        <f t="shared" si="2"/>
        <v>76.381254623320984</v>
      </c>
      <c r="F49" s="5"/>
      <c r="G49" s="11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</row>
    <row r="50" spans="1:22" s="4" customFormat="1" ht="12.75">
      <c r="A50" s="16" t="s">
        <v>26</v>
      </c>
      <c r="B50" s="8">
        <f>B51</f>
        <v>10000</v>
      </c>
      <c r="C50" s="8">
        <f>C51+C53</f>
        <v>10000</v>
      </c>
      <c r="D50" s="8">
        <f>D51+D53</f>
        <v>20000</v>
      </c>
      <c r="E50" s="22">
        <f t="shared" si="2"/>
        <v>200</v>
      </c>
      <c r="F50" s="5"/>
      <c r="G50" s="11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</row>
    <row r="51" spans="1:22" s="3" customFormat="1" ht="12.75">
      <c r="A51" s="14" t="s">
        <v>27</v>
      </c>
      <c r="B51" s="7">
        <f>B52</f>
        <v>10000</v>
      </c>
      <c r="C51" s="7">
        <f>D51-B51</f>
        <v>0</v>
      </c>
      <c r="D51" s="7">
        <f>D52</f>
        <v>10000</v>
      </c>
      <c r="E51" s="12">
        <f t="shared" si="2"/>
        <v>100</v>
      </c>
      <c r="F51" s="5"/>
      <c r="G51" s="11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</row>
    <row r="52" spans="1:22" s="3" customFormat="1" ht="12.75">
      <c r="A52" s="17" t="s">
        <v>16</v>
      </c>
      <c r="B52" s="7">
        <v>10000</v>
      </c>
      <c r="C52" s="7">
        <f t="shared" ref="C52:C54" si="5">D52-B52</f>
        <v>0</v>
      </c>
      <c r="D52" s="7">
        <v>10000</v>
      </c>
      <c r="E52" s="12">
        <f t="shared" si="2"/>
        <v>100</v>
      </c>
      <c r="F52" s="5"/>
      <c r="G52" s="11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</row>
    <row r="53" spans="1:22" s="3" customFormat="1" ht="12.75">
      <c r="A53" s="14" t="s">
        <v>14</v>
      </c>
      <c r="B53" s="7"/>
      <c r="C53" s="7">
        <f t="shared" si="5"/>
        <v>10000</v>
      </c>
      <c r="D53" s="7">
        <f>D54</f>
        <v>10000</v>
      </c>
      <c r="E53" s="12"/>
      <c r="F53" s="5"/>
      <c r="G53" s="11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</row>
    <row r="54" spans="1:22" s="3" customFormat="1" ht="12.75">
      <c r="A54" s="17" t="s">
        <v>16</v>
      </c>
      <c r="B54" s="7"/>
      <c r="C54" s="7">
        <f t="shared" si="5"/>
        <v>10000</v>
      </c>
      <c r="D54" s="7">
        <v>10000</v>
      </c>
      <c r="E54" s="12"/>
      <c r="F54" s="5"/>
      <c r="G54" s="11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</row>
    <row r="55" spans="1:22" s="4" customFormat="1" ht="12.75">
      <c r="A55" s="16" t="s">
        <v>28</v>
      </c>
      <c r="B55" s="8">
        <f>B56+B61+B63+B65+B70+B72+B75+B77</f>
        <v>2525340.12</v>
      </c>
      <c r="C55" s="8">
        <f>C56+C61+C65+C70+C77+C72+C75+C63</f>
        <v>-607936.15999999992</v>
      </c>
      <c r="D55" s="8">
        <f>D56+D61+D63+D65+D70+D72+D75+D77</f>
        <v>1917403.96</v>
      </c>
      <c r="E55" s="22">
        <f t="shared" si="2"/>
        <v>75.926563111823526</v>
      </c>
      <c r="F55" s="5"/>
      <c r="G55" s="11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</row>
    <row r="56" spans="1:22" s="3" customFormat="1" ht="12.75">
      <c r="A56" s="14" t="s">
        <v>27</v>
      </c>
      <c r="B56" s="7">
        <f>B60</f>
        <v>950000</v>
      </c>
      <c r="C56" s="7">
        <f>C57+C58+C59+C60</f>
        <v>179000</v>
      </c>
      <c r="D56" s="7">
        <f>D57+D58+D59+D60</f>
        <v>1129000</v>
      </c>
      <c r="E56" s="12">
        <f t="shared" si="2"/>
        <v>118.8421052631579</v>
      </c>
      <c r="F56" s="5"/>
      <c r="G56" s="11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</row>
    <row r="57" spans="1:22" s="3" customFormat="1" ht="12.75">
      <c r="A57" s="17" t="s">
        <v>16</v>
      </c>
      <c r="B57" s="7"/>
      <c r="C57" s="7">
        <f>D57-B57</f>
        <v>141034</v>
      </c>
      <c r="D57" s="7">
        <v>141034</v>
      </c>
      <c r="E57" s="12"/>
      <c r="F57" s="5"/>
      <c r="G57" s="11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</row>
    <row r="58" spans="1:22" s="3" customFormat="1" ht="12.75">
      <c r="A58" s="17" t="s">
        <v>31</v>
      </c>
      <c r="B58" s="7"/>
      <c r="C58" s="7">
        <f t="shared" ref="C58:C60" si="6">D58-B58</f>
        <v>2071</v>
      </c>
      <c r="D58" s="7">
        <v>2071</v>
      </c>
      <c r="E58" s="12"/>
      <c r="F58" s="5"/>
      <c r="G58" s="11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</row>
    <row r="59" spans="1:22" s="3" customFormat="1" ht="12.75">
      <c r="A59" s="17" t="s">
        <v>32</v>
      </c>
      <c r="B59" s="7"/>
      <c r="C59" s="7">
        <f t="shared" si="6"/>
        <v>183195</v>
      </c>
      <c r="D59" s="7">
        <v>183195</v>
      </c>
      <c r="E59" s="12"/>
      <c r="F59" s="5"/>
      <c r="G59" s="11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</row>
    <row r="60" spans="1:22" s="3" customFormat="1" ht="12.75">
      <c r="A60" s="17" t="s">
        <v>29</v>
      </c>
      <c r="B60" s="7">
        <v>950000</v>
      </c>
      <c r="C60" s="7">
        <f t="shared" si="6"/>
        <v>-147300</v>
      </c>
      <c r="D60" s="7">
        <v>802700</v>
      </c>
      <c r="E60" s="12">
        <f t="shared" si="2"/>
        <v>84.494736842105269</v>
      </c>
      <c r="F60" s="5"/>
      <c r="G60" s="11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</row>
    <row r="61" spans="1:22" s="3" customFormat="1" ht="12.75">
      <c r="A61" s="14" t="s">
        <v>30</v>
      </c>
      <c r="B61" s="7">
        <f>B62</f>
        <v>145000</v>
      </c>
      <c r="C61" s="7">
        <f>C62</f>
        <v>21083.459999999992</v>
      </c>
      <c r="D61" s="7">
        <f>D62</f>
        <v>166083.46</v>
      </c>
      <c r="E61" s="12">
        <f t="shared" si="2"/>
        <v>114.5403172413793</v>
      </c>
      <c r="F61" s="5"/>
      <c r="G61" s="11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</row>
    <row r="62" spans="1:22" s="3" customFormat="1" ht="12.75">
      <c r="A62" s="17" t="s">
        <v>16</v>
      </c>
      <c r="B62" s="7">
        <v>145000</v>
      </c>
      <c r="C62" s="7">
        <f>D62-B62</f>
        <v>21083.459999999992</v>
      </c>
      <c r="D62" s="7">
        <v>166083.46</v>
      </c>
      <c r="E62" s="12">
        <f t="shared" si="2"/>
        <v>114.5403172413793</v>
      </c>
      <c r="F62" s="5"/>
      <c r="G62" s="11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</row>
    <row r="63" spans="1:22" s="3" customFormat="1" ht="12.75">
      <c r="A63" s="14" t="s">
        <v>14</v>
      </c>
      <c r="B63" s="7">
        <f>B64</f>
        <v>519000</v>
      </c>
      <c r="C63" s="7">
        <f>C64</f>
        <v>-519000</v>
      </c>
      <c r="D63" s="7">
        <f>D64</f>
        <v>0</v>
      </c>
      <c r="E63" s="12">
        <f t="shared" si="2"/>
        <v>0</v>
      </c>
      <c r="F63" s="5"/>
      <c r="G63" s="11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</row>
    <row r="64" spans="1:22" s="3" customFormat="1" ht="12.75">
      <c r="A64" s="17" t="s">
        <v>29</v>
      </c>
      <c r="B64" s="7">
        <v>519000</v>
      </c>
      <c r="C64" s="7">
        <f>D64-B64</f>
        <v>-519000</v>
      </c>
      <c r="D64" s="7">
        <v>0</v>
      </c>
      <c r="E64" s="12">
        <f t="shared" si="2"/>
        <v>0</v>
      </c>
      <c r="F64" s="5"/>
      <c r="G64" s="11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</row>
    <row r="65" spans="1:22" s="3" customFormat="1" ht="12.75">
      <c r="A65" s="14" t="s">
        <v>18</v>
      </c>
      <c r="B65" s="7">
        <f>B66+B67+B68+B69</f>
        <v>487648.62</v>
      </c>
      <c r="C65" s="7">
        <f>C66+C67+C68+C69</f>
        <v>-35827.119999999981</v>
      </c>
      <c r="D65" s="7">
        <f>D66+D67+D68+D69</f>
        <v>451821.5</v>
      </c>
      <c r="E65" s="12">
        <f t="shared" si="2"/>
        <v>92.653086970696236</v>
      </c>
      <c r="F65" s="5"/>
      <c r="G65" s="11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</row>
    <row r="66" spans="1:22" s="3" customFormat="1" ht="12.75">
      <c r="A66" s="17" t="s">
        <v>16</v>
      </c>
      <c r="B66" s="7">
        <v>55448.62</v>
      </c>
      <c r="C66" s="7">
        <f>D66-B66</f>
        <v>-19566.080000000002</v>
      </c>
      <c r="D66" s="7">
        <v>35882.54</v>
      </c>
      <c r="E66" s="12">
        <f t="shared" si="2"/>
        <v>64.713134429675605</v>
      </c>
      <c r="F66" s="5"/>
      <c r="G66" s="11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</row>
    <row r="67" spans="1:22" s="3" customFormat="1" ht="12.75">
      <c r="A67" s="17" t="s">
        <v>31</v>
      </c>
      <c r="B67" s="7">
        <v>10000</v>
      </c>
      <c r="C67" s="7">
        <f t="shared" ref="C67:C69" si="7">D67-B67</f>
        <v>-2071</v>
      </c>
      <c r="D67" s="7">
        <v>7929</v>
      </c>
      <c r="E67" s="12">
        <f t="shared" si="2"/>
        <v>79.290000000000006</v>
      </c>
      <c r="F67" s="5"/>
      <c r="G67" s="11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</row>
    <row r="68" spans="1:22" s="3" customFormat="1" ht="12.75">
      <c r="A68" s="17" t="s">
        <v>32</v>
      </c>
      <c r="B68" s="7">
        <v>331500</v>
      </c>
      <c r="C68" s="7">
        <f t="shared" si="7"/>
        <v>76509.960000000021</v>
      </c>
      <c r="D68" s="7">
        <v>408009.96</v>
      </c>
      <c r="E68" s="12">
        <f t="shared" si="2"/>
        <v>123.07992760180997</v>
      </c>
      <c r="F68" s="5"/>
      <c r="G68" s="11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</row>
    <row r="69" spans="1:22" s="3" customFormat="1" ht="12.75">
      <c r="A69" s="17" t="s">
        <v>29</v>
      </c>
      <c r="B69" s="7">
        <v>90700</v>
      </c>
      <c r="C69" s="7">
        <f t="shared" si="7"/>
        <v>-90700</v>
      </c>
      <c r="D69" s="7">
        <v>0</v>
      </c>
      <c r="E69" s="12">
        <f t="shared" si="2"/>
        <v>0</v>
      </c>
      <c r="F69" s="5"/>
      <c r="G69" s="11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</row>
    <row r="70" spans="1:22" s="3" customFormat="1" ht="25.5">
      <c r="A70" s="14" t="s">
        <v>33</v>
      </c>
      <c r="B70" s="7">
        <f>B71</f>
        <v>112499</v>
      </c>
      <c r="C70" s="7">
        <f>C71</f>
        <v>0</v>
      </c>
      <c r="D70" s="7">
        <f>D71</f>
        <v>112499</v>
      </c>
      <c r="E70" s="12">
        <f t="shared" si="2"/>
        <v>100</v>
      </c>
      <c r="F70" s="5"/>
      <c r="G70" s="11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</row>
    <row r="71" spans="1:22" s="3" customFormat="1" ht="12.75">
      <c r="A71" s="17" t="s">
        <v>32</v>
      </c>
      <c r="B71" s="7">
        <v>112499</v>
      </c>
      <c r="C71" s="7">
        <f>D71-B71</f>
        <v>0</v>
      </c>
      <c r="D71" s="7">
        <v>112499</v>
      </c>
      <c r="E71" s="12">
        <f t="shared" si="2"/>
        <v>100</v>
      </c>
      <c r="F71" s="5"/>
      <c r="G71" s="11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</row>
    <row r="72" spans="1:22" s="3" customFormat="1" ht="25.5">
      <c r="A72" s="14" t="s">
        <v>20</v>
      </c>
      <c r="B72" s="7">
        <f>B73+B74</f>
        <v>253192.5</v>
      </c>
      <c r="C72" s="7">
        <f>C73+C74</f>
        <v>-253192.5</v>
      </c>
      <c r="D72" s="7">
        <f>D73+D74</f>
        <v>0</v>
      </c>
      <c r="E72" s="12">
        <f t="shared" si="2"/>
        <v>0</v>
      </c>
      <c r="F72" s="5"/>
      <c r="G72" s="11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</row>
    <row r="73" spans="1:22" s="3" customFormat="1" ht="12.75">
      <c r="A73" s="17" t="s">
        <v>16</v>
      </c>
      <c r="B73" s="7">
        <v>43750</v>
      </c>
      <c r="C73" s="7">
        <f>D73-B73</f>
        <v>-43750</v>
      </c>
      <c r="D73" s="7">
        <v>0</v>
      </c>
      <c r="E73" s="12">
        <f t="shared" si="2"/>
        <v>0</v>
      </c>
      <c r="F73" s="5"/>
      <c r="G73" s="11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</row>
    <row r="74" spans="1:22" s="3" customFormat="1" ht="12.75">
      <c r="A74" s="17" t="s">
        <v>32</v>
      </c>
      <c r="B74" s="7">
        <v>209442.5</v>
      </c>
      <c r="C74" s="7">
        <f>D74-B74</f>
        <v>-209442.5</v>
      </c>
      <c r="D74" s="7">
        <v>0</v>
      </c>
      <c r="E74" s="12">
        <f t="shared" si="2"/>
        <v>0</v>
      </c>
      <c r="F74" s="5"/>
      <c r="G74" s="11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</row>
    <row r="75" spans="1:22" s="3" customFormat="1" ht="12.75">
      <c r="A75" s="14" t="s">
        <v>21</v>
      </c>
      <c r="B75" s="7">
        <f>B76</f>
        <v>57000</v>
      </c>
      <c r="C75" s="7">
        <f>C76</f>
        <v>0</v>
      </c>
      <c r="D75" s="7">
        <f>D76</f>
        <v>57000</v>
      </c>
      <c r="E75" s="12">
        <f t="shared" si="2"/>
        <v>100</v>
      </c>
      <c r="F75" s="5"/>
      <c r="G75" s="11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</row>
    <row r="76" spans="1:22" s="3" customFormat="1" ht="12.75">
      <c r="A76" s="17" t="s">
        <v>16</v>
      </c>
      <c r="B76" s="7">
        <v>57000</v>
      </c>
      <c r="C76" s="7">
        <f>D76-B76</f>
        <v>0</v>
      </c>
      <c r="D76" s="7">
        <v>57000</v>
      </c>
      <c r="E76" s="12">
        <f t="shared" si="2"/>
        <v>100</v>
      </c>
      <c r="F76" s="5"/>
      <c r="G76" s="11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</row>
    <row r="77" spans="1:22" s="3" customFormat="1" ht="12.75">
      <c r="A77" s="14" t="s">
        <v>22</v>
      </c>
      <c r="B77" s="7">
        <f>B78</f>
        <v>1000</v>
      </c>
      <c r="C77" s="7">
        <f>C78</f>
        <v>0</v>
      </c>
      <c r="D77" s="7">
        <f>D78</f>
        <v>1000</v>
      </c>
      <c r="E77" s="12">
        <f t="shared" si="2"/>
        <v>100</v>
      </c>
      <c r="F77" s="5"/>
      <c r="G77" s="11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</row>
    <row r="78" spans="1:22" s="3" customFormat="1" ht="12.75">
      <c r="A78" s="17" t="s">
        <v>32</v>
      </c>
      <c r="B78" s="7">
        <v>1000</v>
      </c>
      <c r="C78" s="7">
        <f>D78-B78</f>
        <v>0</v>
      </c>
      <c r="D78" s="7">
        <v>1000</v>
      </c>
      <c r="E78" s="12">
        <f t="shared" si="2"/>
        <v>100</v>
      </c>
      <c r="F78" s="5"/>
      <c r="G78" s="11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</row>
    <row r="79" spans="1:22" s="4" customFormat="1" ht="12.75">
      <c r="A79" s="16" t="s">
        <v>34</v>
      </c>
      <c r="B79" s="8">
        <f>B80</f>
        <v>34936</v>
      </c>
      <c r="C79" s="8">
        <f>C80+C82</f>
        <v>0</v>
      </c>
      <c r="D79" s="8">
        <f>D80+D82</f>
        <v>34936</v>
      </c>
      <c r="E79" s="22">
        <f t="shared" si="2"/>
        <v>100</v>
      </c>
      <c r="F79" s="5"/>
      <c r="G79" s="11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</row>
    <row r="80" spans="1:22" s="3" customFormat="1" ht="12.75">
      <c r="A80" s="14" t="s">
        <v>18</v>
      </c>
      <c r="B80" s="7">
        <f>B81</f>
        <v>34936</v>
      </c>
      <c r="C80" s="7">
        <f>C81</f>
        <v>-11464</v>
      </c>
      <c r="D80" s="7">
        <f>D81</f>
        <v>23472</v>
      </c>
      <c r="E80" s="12">
        <f t="shared" si="2"/>
        <v>67.185711014426374</v>
      </c>
      <c r="F80" s="5"/>
      <c r="G80" s="11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</row>
    <row r="81" spans="1:22" s="3" customFormat="1" ht="12.75">
      <c r="A81" s="17" t="s">
        <v>32</v>
      </c>
      <c r="B81" s="7">
        <v>34936</v>
      </c>
      <c r="C81" s="7">
        <f>D81-B81</f>
        <v>-11464</v>
      </c>
      <c r="D81" s="7">
        <v>23472</v>
      </c>
      <c r="E81" s="12">
        <f t="shared" si="2"/>
        <v>67.185711014426374</v>
      </c>
      <c r="F81" s="5"/>
      <c r="G81" s="11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</row>
    <row r="82" spans="1:22" s="3" customFormat="1" ht="25.5">
      <c r="A82" s="14" t="s">
        <v>23</v>
      </c>
      <c r="B82" s="7"/>
      <c r="C82" s="7">
        <f>C83</f>
        <v>11464</v>
      </c>
      <c r="D82" s="7">
        <f>D83</f>
        <v>11464</v>
      </c>
      <c r="E82" s="12"/>
      <c r="F82" s="5"/>
      <c r="G82" s="11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</row>
    <row r="83" spans="1:22" s="3" customFormat="1" ht="12.75">
      <c r="A83" s="17" t="s">
        <v>32</v>
      </c>
      <c r="B83" s="7"/>
      <c r="C83" s="7">
        <f>D83-B83</f>
        <v>11464</v>
      </c>
      <c r="D83" s="7">
        <v>11464</v>
      </c>
      <c r="E83" s="12"/>
      <c r="F83" s="5"/>
      <c r="G83" s="11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</row>
    <row r="84" spans="1:22" s="4" customFormat="1" ht="25.5">
      <c r="A84" s="16" t="s">
        <v>35</v>
      </c>
      <c r="B84" s="8">
        <f>B85+B87</f>
        <v>1550000</v>
      </c>
      <c r="C84" s="8">
        <f>C85+C87</f>
        <v>-519000</v>
      </c>
      <c r="D84" s="8">
        <f>D85+D87</f>
        <v>1031000</v>
      </c>
      <c r="E84" s="22">
        <f t="shared" ref="E84:E94" si="8">D84/B84*100</f>
        <v>66.516129032258064</v>
      </c>
      <c r="F84" s="5"/>
      <c r="G84" s="11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</row>
    <row r="85" spans="1:22" s="3" customFormat="1" ht="12.75">
      <c r="A85" s="14" t="s">
        <v>27</v>
      </c>
      <c r="B85" s="7">
        <f>B86</f>
        <v>550000</v>
      </c>
      <c r="C85" s="7">
        <f>C86</f>
        <v>-519000</v>
      </c>
      <c r="D85" s="7">
        <f>D86</f>
        <v>31000</v>
      </c>
      <c r="E85" s="12">
        <f t="shared" si="8"/>
        <v>5.6363636363636367</v>
      </c>
      <c r="F85" s="5"/>
      <c r="G85" s="11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</row>
    <row r="86" spans="1:22" s="3" customFormat="1" ht="12.75">
      <c r="A86" s="17" t="s">
        <v>29</v>
      </c>
      <c r="B86" s="7">
        <v>550000</v>
      </c>
      <c r="C86" s="7">
        <f>D86-B86</f>
        <v>-519000</v>
      </c>
      <c r="D86" s="7">
        <v>31000</v>
      </c>
      <c r="E86" s="12">
        <f t="shared" si="8"/>
        <v>5.6363636363636367</v>
      </c>
      <c r="F86" s="5"/>
      <c r="G86" s="11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</row>
    <row r="87" spans="1:22" s="3" customFormat="1" ht="12.75">
      <c r="A87" s="14" t="s">
        <v>36</v>
      </c>
      <c r="B87" s="7">
        <f>B88</f>
        <v>1000000</v>
      </c>
      <c r="C87" s="7">
        <f>C88</f>
        <v>0</v>
      </c>
      <c r="D87" s="7">
        <f>D88</f>
        <v>1000000</v>
      </c>
      <c r="E87" s="12">
        <f t="shared" si="8"/>
        <v>100</v>
      </c>
      <c r="F87" s="5"/>
      <c r="G87" s="11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</row>
    <row r="88" spans="1:22" s="3" customFormat="1" ht="12.75">
      <c r="A88" s="17" t="s">
        <v>29</v>
      </c>
      <c r="B88" s="7">
        <v>1000000</v>
      </c>
      <c r="C88" s="7">
        <f>D88-B88</f>
        <v>0</v>
      </c>
      <c r="D88" s="7">
        <v>1000000</v>
      </c>
      <c r="E88" s="12">
        <f t="shared" si="8"/>
        <v>100</v>
      </c>
      <c r="F88" s="5"/>
      <c r="G88" s="11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</row>
    <row r="89" spans="1:22" s="4" customFormat="1" ht="12.75">
      <c r="A89" s="16" t="s">
        <v>37</v>
      </c>
      <c r="B89" s="8">
        <f>B90+B93</f>
        <v>510432</v>
      </c>
      <c r="C89" s="8">
        <f>C90+C93</f>
        <v>23221</v>
      </c>
      <c r="D89" s="8">
        <f>D90+D93</f>
        <v>533653</v>
      </c>
      <c r="E89" s="22">
        <f t="shared" si="8"/>
        <v>104.5492837439659</v>
      </c>
      <c r="F89" s="5"/>
      <c r="G89" s="11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</row>
    <row r="90" spans="1:22" s="3" customFormat="1" ht="12.75">
      <c r="A90" s="14" t="s">
        <v>14</v>
      </c>
      <c r="B90" s="7">
        <f>B91</f>
        <v>64600</v>
      </c>
      <c r="C90" s="7">
        <f>C91+C92</f>
        <v>23221</v>
      </c>
      <c r="D90" s="7">
        <f>D91+D92</f>
        <v>87821</v>
      </c>
      <c r="E90" s="12">
        <f t="shared" si="8"/>
        <v>135.94582043343652</v>
      </c>
      <c r="F90" s="5"/>
      <c r="G90" s="11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</row>
    <row r="91" spans="1:22" s="3" customFormat="1" ht="12.75">
      <c r="A91" s="17" t="s">
        <v>17</v>
      </c>
      <c r="B91" s="7">
        <v>64600</v>
      </c>
      <c r="C91" s="7">
        <f>D91-B91</f>
        <v>0</v>
      </c>
      <c r="D91" s="7">
        <v>64600</v>
      </c>
      <c r="E91" s="12">
        <f t="shared" si="8"/>
        <v>100</v>
      </c>
      <c r="F91" s="5"/>
      <c r="G91" s="11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</row>
    <row r="92" spans="1:22" s="3" customFormat="1" ht="12.75">
      <c r="A92" s="25" t="s">
        <v>38</v>
      </c>
      <c r="B92" s="7"/>
      <c r="C92" s="7">
        <f>D92-B92</f>
        <v>23221</v>
      </c>
      <c r="D92" s="7">
        <v>23221</v>
      </c>
      <c r="E92" s="12"/>
      <c r="F92" s="5"/>
      <c r="G92" s="11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</row>
    <row r="93" spans="1:22" s="3" customFormat="1" ht="25.5">
      <c r="A93" s="24" t="s">
        <v>33</v>
      </c>
      <c r="B93" s="7">
        <f>B94</f>
        <v>445832</v>
      </c>
      <c r="C93" s="7">
        <f>C94</f>
        <v>0</v>
      </c>
      <c r="D93" s="7">
        <f>D94</f>
        <v>445832</v>
      </c>
      <c r="E93" s="12">
        <f t="shared" si="8"/>
        <v>100</v>
      </c>
      <c r="F93" s="5"/>
      <c r="G93" s="11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</row>
    <row r="94" spans="1:22" s="3" customFormat="1" ht="13.5" thickBot="1">
      <c r="A94" s="18" t="s">
        <v>38</v>
      </c>
      <c r="B94" s="19">
        <v>445832</v>
      </c>
      <c r="C94" s="19">
        <f>D94-B94</f>
        <v>0</v>
      </c>
      <c r="D94" s="19">
        <v>445832</v>
      </c>
      <c r="E94" s="20">
        <f t="shared" si="8"/>
        <v>100</v>
      </c>
      <c r="F94" s="5"/>
      <c r="G94" s="11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</row>
    <row r="96" spans="1:22">
      <c r="D96" s="1" t="s">
        <v>45</v>
      </c>
    </row>
    <row r="98" spans="4:4">
      <c r="D98" s="1" t="s">
        <v>46</v>
      </c>
    </row>
  </sheetData>
  <pageMargins left="0.75" right="0.75" top="1" bottom="1" header="0.5" footer="0.5"/>
  <pageSetup paperSize="9" orientation="landscape" r:id="rId1"/>
  <headerFooter>
    <oddFooter>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C__winGPS_TMP_CRADIONI_00000000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II. POSEBNI DIO KONSOLIDIRANOG PRORAČUNA ZA 2025. GODINU</dc:title>
  <dc:creator>Cristina Radioni-Samsa</dc:creator>
  <cp:lastModifiedBy>csamsa</cp:lastModifiedBy>
  <cp:lastPrinted>2025-09-15T11:33:23Z</cp:lastPrinted>
  <dcterms:created xsi:type="dcterms:W3CDTF">2025-05-09T11:33:02Z</dcterms:created>
  <dcterms:modified xsi:type="dcterms:W3CDTF">2025-09-15T11:34:22Z</dcterms:modified>
</cp:coreProperties>
</file>